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0" documentId="11_5AC99EE0A9FB2339E216CCDE659E343392F51A29" xr6:coauthVersionLast="47" xr6:coauthVersionMax="47" xr10:uidLastSave="{00000000-0000-0000-0000-000000000000}"/>
  <bookViews>
    <workbookView xWindow="0" yWindow="0" windowWidth="21600" windowHeight="9735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D9" i="21"/>
  <c r="C17" i="21" s="1"/>
  <c r="D17" i="21" s="1"/>
  <c r="A4" i="21"/>
  <c r="B6" i="7" l="1"/>
  <c r="A5" i="7"/>
  <c r="H14" i="20" l="1"/>
  <c r="H13" i="20"/>
  <c r="H12" i="20"/>
  <c r="H11" i="20"/>
  <c r="H10" i="20"/>
  <c r="H9" i="20"/>
  <c r="H8" i="20"/>
  <c r="H15" i="20" l="1"/>
  <c r="L24" i="7" l="1"/>
  <c r="J24" i="7"/>
  <c r="H24" i="7"/>
  <c r="F24" i="7"/>
  <c r="O9" i="7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1" i="7"/>
  <c r="F26" i="7" s="1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<sst xmlns="http://schemas.openxmlformats.org/spreadsheetml/2006/main" count="183" uniqueCount="124">
  <si>
    <t xml:space="preserve">CONTRATAÇÃO DE ELABORAÇÃO DE LAUDO DE AVALIAÇÃO ESTRUTURAL E PROJETOS EXECUTIVOS PARA EDIFICAÇÃO PRÉDIO PUBLICO DA AGENCIA DA RECEITA FEDERAL DO BRASIL 4ª RF, EM CAMPINA GRANDE/PB </t>
  </si>
  <si>
    <t>LOCAL</t>
  </si>
  <si>
    <t>RUA JANUNCIO FERREIRA, CENTRO, CAMPINA GRANDE-PB -CEP 58.400-158.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</si>
  <si>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</si>
  <si>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</si>
  <si>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</si>
  <si>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</si>
  <si>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</si>
  <si>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</si>
  <si>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</si>
  <si>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</si>
  <si>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</si>
  <si>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</si>
  <si>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</si>
  <si>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</si>
  <si>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</si>
  <si>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</si>
  <si>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</si>
  <si>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</si>
  <si>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</si>
  <si>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</si>
  <si>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</si>
  <si>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</si>
  <si>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</si>
  <si>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</si>
  <si>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</si>
  <si>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</si>
  <si>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</si>
  <si>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</si>
  <si>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</si>
  <si>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</si>
  <si>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</si>
  <si>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</si>
  <si>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</si>
  <si>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>Data: 30/01/2023</t>
  </si>
  <si>
    <t>Responsável pelas informações:    Mercia Bezerra de Freitas  - CREA : 37.935-D/P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</si>
  <si>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</si>
  <si>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</si>
  <si>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</si>
  <si>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</si>
  <si>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</si>
  <si>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</si>
  <si>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</si>
  <si>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</si>
  <si>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</si>
  <si>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</si>
  <si>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</si>
  <si>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</si>
  <si>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</si>
  <si>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</si>
  <si>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</si>
  <si>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</si>
  <si>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</si>
  <si>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</si>
  <si>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</si>
  <si>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</si>
  <si>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</si>
  <si>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</si>
  <si>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</si>
  <si>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</si>
  <si>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</si>
  <si>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</si>
  <si>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</si>
  <si>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</si>
  <si>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</si>
  <si>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</si>
  <si>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</si>
  <si>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</si>
  <si>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</si>
  <si>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</si>
  <si>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</si>
  <si>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</si>
  <si>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</si>
  <si>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</si>
  <si>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</si>
  <si>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</si>
  <si>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</si>
  <si>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</si>
  <si>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</si>
  <si>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</si>
  <si>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</si>
  <si>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</si>
  <si>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</si>
  <si>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</si>
  <si>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</si>
  <si>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</si>
  <si>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</si>
  <si>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</si>
  <si>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</si>
  <si>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</si>
  <si>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</si>
  <si>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>COMPOSIÇÕES UNITÁRIAS</t>
  </si>
  <si>
    <t>ARF_ CAMPINA GRANDE/PB</t>
  </si>
  <si>
    <t>PB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</si>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</sst>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66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164" fontId="25" fillId="0" borderId="18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168" fontId="30" fillId="22" borderId="1" xfId="9" applyFont="1" applyFill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49" fontId="25" fillId="10" borderId="30" xfId="2" applyNumberFormat="1" applyFont="1" applyFill="1" applyBorder="1" applyAlignment="1" applyProtection="1">
      <alignment horizontal="center" vertical="center"/>
      <protection locked="0"/>
    </xf>
    <xf numFmtId="0" fontId="35" fillId="0" borderId="1" xfId="0" applyFont="1" applyBorder="1" applyAlignment="1">
      <alignment horizontal="center" vertical="center"/>
    </xf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1" xfId="9" applyNumberFormat="1" applyBorder="1" applyAlignment="1" applyProtection="1">
      <alignment horizontal="center" vertical="center"/>
    </xf>
    <xf numFmtId="10" fontId="0" fillId="0" borderId="31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5" fillId="12" borderId="1" xfId="2" applyFont="1" applyFill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5" fontId="28" fillId="0" borderId="26" xfId="0" applyNumberFormat="1" applyFont="1" applyBorder="1" applyAlignment="1">
      <alignment horizontal="center"/>
    </xf>
    <xf numFmtId="0" fontId="28" fillId="0" borderId="27" xfId="0" applyFont="1" applyBorder="1" applyAlignment="1">
      <alignment horizontal="center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/>
          <cell r="C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tabSelected="1" workbookViewId="0">
      <selection activeCell="B33" sqref="B33"/>
    </sheetView>
  </sheetViews>
  <sheetFormatPr defaultRowHeight="15"/>
  <cols>
    <col min="1" max="1" width="7.85546875" customWidth="1"/>
    <col min="2" max="2" width="50" customWidth="1"/>
    <col min="3" max="3" width="10.7109375" customWidth="1"/>
    <col min="4" max="4" width="12.85546875" customWidth="1"/>
    <col min="5" max="5" width="12.5703125" hidden="1" customWidth="1"/>
    <col min="6" max="7" width="10.85546875" customWidth="1"/>
  </cols>
  <sheetData>
    <row r="5" spans="1:5" ht="55.5" customHeight="1">
      <c r="A5" s="125" t="s">
        <v>0</v>
      </c>
      <c r="B5" s="125"/>
      <c r="C5" s="125"/>
      <c r="D5" s="125"/>
    </row>
    <row r="6" spans="1:5" ht="35.25" customHeight="1">
      <c r="A6" s="16" t="s">
        <v>1</v>
      </c>
      <c r="B6" s="100" t="s">
        <v>2</v>
      </c>
      <c r="C6" s="21" t="s">
        <v>3</v>
      </c>
      <c r="D6" s="17" t="s">
        <v>4</v>
      </c>
    </row>
    <row r="7" spans="1:5" ht="15.75" thickBot="1">
      <c r="A7" s="126" t="s">
        <v>5</v>
      </c>
      <c r="B7" s="126"/>
      <c r="C7" s="126"/>
      <c r="D7" s="126"/>
    </row>
    <row r="8" spans="1:5">
      <c r="A8" s="127"/>
      <c r="B8" s="127"/>
      <c r="C8" s="127"/>
      <c r="D8" s="127"/>
    </row>
    <row r="9" spans="1:5">
      <c r="A9" s="128" t="s">
        <v>6</v>
      </c>
      <c r="B9" s="129" t="s">
        <v>7</v>
      </c>
      <c r="C9" s="130" t="s">
        <v>8</v>
      </c>
      <c r="D9" s="130"/>
    </row>
    <row r="10" spans="1:5">
      <c r="A10" s="128"/>
      <c r="B10" s="129"/>
      <c r="C10" s="131" t="s">
        <v>9</v>
      </c>
      <c r="D10" s="132" t="s">
        <v>10</v>
      </c>
    </row>
    <row r="11" spans="1:5">
      <c r="A11" s="128"/>
      <c r="B11" s="129"/>
      <c r="C11" s="131"/>
      <c r="D11" s="132"/>
    </row>
    <row r="12" spans="1:5">
      <c r="A12" s="40" t="s">
        <v>11</v>
      </c>
      <c r="B12" s="40" t="s">
        <v>12</v>
      </c>
      <c r="C12" s="41"/>
      <c r="D12" s="42"/>
    </row>
    <row r="13" spans="1:5">
      <c r="A13" s="6" t="s">
        <v>13</v>
      </c>
      <c r="B13" s="7" t="s">
        <v>14</v>
      </c>
      <c r="C13" s="1">
        <f>(D13/D22)*100</f>
        <v>15.169656364847661</v>
      </c>
      <c r="D13" s="8">
        <v>4041.5706</v>
      </c>
      <c r="E13" s="44">
        <f>D13*C23+D13</f>
        <v>4957.7946550200004</v>
      </c>
    </row>
    <row r="14" spans="1:5">
      <c r="A14" s="6" t="s">
        <v>15</v>
      </c>
      <c r="B14" s="7" t="s">
        <v>16</v>
      </c>
      <c r="C14" s="1">
        <f>(D14/D22)*100</f>
        <v>29.704067488286295</v>
      </c>
      <c r="D14" s="8">
        <v>7913.8962000000001</v>
      </c>
      <c r="E14" s="44">
        <f>D14*C23+D14</f>
        <v>9707.9764685400005</v>
      </c>
    </row>
    <row r="15" spans="1:5">
      <c r="A15" s="6" t="s">
        <v>17</v>
      </c>
      <c r="B15" s="7" t="s">
        <v>18</v>
      </c>
      <c r="C15" s="1">
        <f>(D15/D22)*100</f>
        <v>10.877746663874932</v>
      </c>
      <c r="D15" s="8">
        <v>2898.1</v>
      </c>
      <c r="E15" s="44">
        <f>D15*C23+D15</f>
        <v>3555.0992699999997</v>
      </c>
    </row>
    <row r="16" spans="1:5">
      <c r="A16" s="29" t="s">
        <v>19</v>
      </c>
      <c r="B16" s="30" t="s">
        <v>20</v>
      </c>
      <c r="C16" s="31"/>
      <c r="D16" s="43"/>
    </row>
    <row r="17" spans="1:5" ht="54.75" customHeight="1">
      <c r="A17" s="6" t="s">
        <v>21</v>
      </c>
      <c r="B17" s="101" t="s">
        <v>22</v>
      </c>
      <c r="C17" s="1">
        <f>(D17/D22)*100</f>
        <v>26.578660900553864</v>
      </c>
      <c r="D17" s="8">
        <v>7081.2108000000007</v>
      </c>
      <c r="E17" s="44">
        <f>D17*C23+D17</f>
        <v>8686.5212883600016</v>
      </c>
    </row>
    <row r="18" spans="1:5" ht="47.25" customHeight="1">
      <c r="A18" s="29" t="s">
        <v>23</v>
      </c>
      <c r="B18" s="29" t="s">
        <v>24</v>
      </c>
      <c r="C18" s="31"/>
      <c r="D18" s="43"/>
    </row>
    <row r="19" spans="1:5" ht="47.25" customHeight="1">
      <c r="A19" s="6" t="s">
        <v>25</v>
      </c>
      <c r="B19" s="10" t="s">
        <v>26</v>
      </c>
      <c r="C19" s="1">
        <f>(D19/D22)*100</f>
        <v>7.1909761327502322</v>
      </c>
      <c r="D19" s="11">
        <v>1915.8534000000002</v>
      </c>
      <c r="E19" s="44">
        <f>D19*C23+D19</f>
        <v>2350.1773657800004</v>
      </c>
    </row>
    <row r="20" spans="1:5" ht="47.25" customHeight="1">
      <c r="A20" s="6" t="s">
        <v>27</v>
      </c>
      <c r="B20" s="10" t="s">
        <v>28</v>
      </c>
      <c r="C20" s="1">
        <f>(D20/D22)*100</f>
        <v>9.4778590018227451</v>
      </c>
      <c r="D20" s="11">
        <v>2525.1354000000001</v>
      </c>
      <c r="E20" s="44">
        <f>D20*C23+D20</f>
        <v>3097.58359518</v>
      </c>
    </row>
    <row r="21" spans="1:5" ht="47.25" customHeight="1">
      <c r="A21" s="6" t="s">
        <v>29</v>
      </c>
      <c r="B21" s="10" t="s">
        <v>30</v>
      </c>
      <c r="C21" s="1">
        <f>(D21/D22)*100</f>
        <v>1.0010334478642711</v>
      </c>
      <c r="D21" s="11">
        <v>266.7</v>
      </c>
      <c r="E21" s="44">
        <f>D21*C23+D21</f>
        <v>327.16088999999999</v>
      </c>
    </row>
    <row r="22" spans="1:5">
      <c r="A22" s="124" t="s">
        <v>31</v>
      </c>
      <c r="B22" s="124"/>
      <c r="C22" s="1">
        <f>SUM(C13:C21)</f>
        <v>100</v>
      </c>
      <c r="D22" s="9">
        <f>SUM(D13:D21)</f>
        <v>26642.466400000001</v>
      </c>
      <c r="E22" s="44">
        <f>SUM(E13:E21)</f>
        <v>32682.313532880002</v>
      </c>
    </row>
    <row r="23" spans="1:5">
      <c r="A23" s="124" t="s">
        <v>32</v>
      </c>
      <c r="B23" s="124"/>
      <c r="C23" s="2">
        <v>0.22670000000000001</v>
      </c>
      <c r="D23" s="9">
        <f>D22*(C23)</f>
        <v>6039.8471328800006</v>
      </c>
    </row>
    <row r="24" spans="1:5">
      <c r="A24" s="121" t="s">
        <v>33</v>
      </c>
      <c r="B24" s="121"/>
      <c r="C24" s="121"/>
      <c r="D24" s="9">
        <f>D22+D23</f>
        <v>32682.313532880002</v>
      </c>
    </row>
    <row r="25" spans="1:5">
      <c r="A25" s="122"/>
      <c r="B25" s="122"/>
      <c r="C25" s="122"/>
      <c r="D25" s="122"/>
    </row>
    <row r="26" spans="1:5">
      <c r="A26" s="3"/>
      <c r="B26" s="4" t="s">
        <v>34</v>
      </c>
      <c r="C26" s="3"/>
      <c r="D26" s="5"/>
    </row>
    <row r="27" spans="1:5">
      <c r="A27" s="123" t="s">
        <v>35</v>
      </c>
      <c r="B27" s="123"/>
      <c r="C27" s="123"/>
      <c r="D27" s="123"/>
    </row>
  </sheetData>
  <mergeCells count="13">
    <mergeCell ref="A5:D5"/>
    <mergeCell ref="A7:D7"/>
    <mergeCell ref="A8:D8"/>
    <mergeCell ref="A9:A11"/>
    <mergeCell ref="B9:B11"/>
    <mergeCell ref="C9:D9"/>
    <mergeCell ref="C10:C11"/>
    <mergeCell ref="D10:D11"/>
    <mergeCell ref="A24:C24"/>
    <mergeCell ref="A25:D25"/>
    <mergeCell ref="A27:D27"/>
    <mergeCell ref="A22:B22"/>
    <mergeCell ref="A23:B23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22" workbookViewId="0">
      <selection activeCell="C39" sqref="C39"/>
    </sheetView>
  </sheetViews>
  <sheetFormatPr defaultRowHeight="15"/>
  <cols>
    <col min="1" max="1" width="10.7109375" style="76" customWidth="1"/>
    <col min="2" max="2" width="47.7109375" style="76" customWidth="1"/>
    <col min="3" max="3" width="12.5703125" style="76" customWidth="1"/>
    <col min="4" max="4" width="11.5703125" style="76" customWidth="1"/>
    <col min="5" max="13" width="9.140625" style="76"/>
  </cols>
  <sheetData>
    <row r="5" spans="1:15" ht="55.5" customHeight="1">
      <c r="A5" s="125" t="str">
        <f>'1-Planilha Orçamentaria'!A5:D5</f>
        <v xml:space="preserve">CONTRATAÇÃO DE ELABORAÇÃO DE LAUDO DE AVALIAÇÃO ESTRUTURAL E PROJETOS EXECUTIVOS PARA EDIFICAÇÃO PRÉDIO PUBLICO DA AGENCIA DA RECEITA FEDERAL DO BRASIL 4ª RF, EM CAMPINA GRANDE/PB </v>
      </c>
      <c r="B5" s="125"/>
      <c r="C5" s="125"/>
      <c r="D5" s="137"/>
      <c r="E5" s="147"/>
      <c r="F5" s="148"/>
      <c r="G5" s="148"/>
      <c r="H5" s="148"/>
      <c r="I5" s="148"/>
      <c r="J5" s="148"/>
      <c r="K5" s="148"/>
      <c r="L5" s="148"/>
      <c r="M5" s="149"/>
    </row>
    <row r="6" spans="1:15" ht="33" customHeight="1">
      <c r="A6" s="18" t="s">
        <v>1</v>
      </c>
      <c r="B6" s="19" t="str">
        <f>'1-Planilha Orçamentaria'!B6</f>
        <v>RUA JANUNCIO FERREIRA, CENTRO, CAMPINA GRANDE-PB -CEP 58.400-158.</v>
      </c>
      <c r="C6" s="20" t="s">
        <v>3</v>
      </c>
      <c r="D6" s="23" t="s">
        <v>4</v>
      </c>
      <c r="E6" s="150"/>
      <c r="F6" s="151"/>
      <c r="G6" s="151"/>
      <c r="H6" s="151"/>
      <c r="I6" s="151"/>
      <c r="J6" s="151"/>
      <c r="K6" s="151"/>
      <c r="L6" s="151"/>
      <c r="M6" s="152"/>
    </row>
    <row r="7" spans="1:15" ht="15" customHeight="1">
      <c r="A7" s="137" t="s">
        <v>36</v>
      </c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4"/>
    </row>
    <row r="8" spans="1:15">
      <c r="A8" s="134" t="s">
        <v>6</v>
      </c>
      <c r="B8" s="134" t="s">
        <v>7</v>
      </c>
      <c r="C8" s="138" t="s">
        <v>8</v>
      </c>
      <c r="D8" s="139"/>
      <c r="E8" s="24"/>
      <c r="F8" s="140" t="s">
        <v>37</v>
      </c>
      <c r="G8" s="141"/>
      <c r="H8" s="141"/>
      <c r="I8" s="141"/>
      <c r="J8" s="141"/>
      <c r="K8" s="141"/>
      <c r="L8" s="141"/>
      <c r="M8" s="141"/>
    </row>
    <row r="9" spans="1:15" ht="15.75" customHeight="1">
      <c r="A9" s="134"/>
      <c r="B9" s="134"/>
      <c r="C9" s="142" t="s">
        <v>9</v>
      </c>
      <c r="D9" s="139" t="s">
        <v>10</v>
      </c>
      <c r="E9" s="25"/>
      <c r="F9" s="143">
        <v>15</v>
      </c>
      <c r="G9" s="144"/>
      <c r="H9" s="145">
        <v>10</v>
      </c>
      <c r="I9" s="145"/>
      <c r="J9" s="146">
        <v>15</v>
      </c>
      <c r="K9" s="146"/>
      <c r="L9" s="133">
        <v>5</v>
      </c>
      <c r="M9" s="133"/>
      <c r="O9">
        <f>SUM(F9:M9)</f>
        <v>45</v>
      </c>
    </row>
    <row r="10" spans="1:15" ht="15.75" customHeight="1">
      <c r="A10" s="134"/>
      <c r="B10" s="134"/>
      <c r="C10" s="142"/>
      <c r="D10" s="139"/>
      <c r="E10" s="26" t="s">
        <v>38</v>
      </c>
      <c r="F10" s="143" t="s">
        <v>39</v>
      </c>
      <c r="G10" s="144"/>
      <c r="H10" s="145" t="s">
        <v>40</v>
      </c>
      <c r="I10" s="145"/>
      <c r="J10" s="146" t="s">
        <v>41</v>
      </c>
      <c r="K10" s="146"/>
      <c r="L10" s="133" t="s">
        <v>42</v>
      </c>
      <c r="M10" s="133"/>
    </row>
    <row r="11" spans="1:15">
      <c r="A11" s="28" t="s">
        <v>11</v>
      </c>
      <c r="B11" s="28" t="s">
        <v>12</v>
      </c>
      <c r="C11" s="49"/>
      <c r="D11" s="50"/>
      <c r="E11" s="50"/>
      <c r="F11" s="50"/>
      <c r="G11" s="50"/>
      <c r="H11" s="50"/>
      <c r="I11" s="51"/>
      <c r="J11" s="51"/>
      <c r="K11" s="51"/>
      <c r="L11" s="51"/>
      <c r="M11" s="51"/>
    </row>
    <row r="12" spans="1:15">
      <c r="A12" s="52" t="s">
        <v>13</v>
      </c>
      <c r="B12" s="48" t="s">
        <v>14</v>
      </c>
      <c r="C12" s="53">
        <f>D12/D21</f>
        <v>0.15169656364847664</v>
      </c>
      <c r="D12" s="54">
        <f>'1-Planilha Orçamentaria'!E13</f>
        <v>4957.7946550200004</v>
      </c>
      <c r="E12" s="22" t="s">
        <v>43</v>
      </c>
      <c r="F12" s="55" t="s">
        <v>44</v>
      </c>
      <c r="G12" s="56"/>
      <c r="H12" s="46"/>
      <c r="I12" s="46"/>
      <c r="J12" s="46"/>
      <c r="K12" s="46"/>
      <c r="L12" s="46"/>
      <c r="M12" s="46"/>
    </row>
    <row r="13" spans="1:15">
      <c r="A13" s="52" t="s">
        <v>15</v>
      </c>
      <c r="B13" s="48" t="s">
        <v>16</v>
      </c>
      <c r="C13" s="53">
        <f>D13/D21</f>
        <v>0.29704067488286295</v>
      </c>
      <c r="D13" s="54">
        <f>'1-Planilha Orçamentaria'!E14</f>
        <v>9707.9764685400005</v>
      </c>
      <c r="E13" s="99" t="s">
        <v>43</v>
      </c>
      <c r="F13" s="55" t="s">
        <v>44</v>
      </c>
      <c r="G13" s="56"/>
      <c r="H13" s="46"/>
      <c r="I13" s="46"/>
      <c r="J13" s="46"/>
      <c r="K13" s="46"/>
      <c r="L13" s="46"/>
      <c r="M13" s="46"/>
    </row>
    <row r="14" spans="1:15">
      <c r="A14" s="52" t="s">
        <v>17</v>
      </c>
      <c r="B14" s="7" t="s">
        <v>18</v>
      </c>
      <c r="C14" s="53">
        <f>D14/D21</f>
        <v>0.10877746663874932</v>
      </c>
      <c r="D14" s="54">
        <f>'1-Planilha Orçamentaria'!E15</f>
        <v>3555.0992699999997</v>
      </c>
      <c r="E14" s="99" t="s">
        <v>43</v>
      </c>
      <c r="F14" s="55"/>
      <c r="G14" s="56"/>
      <c r="H14" s="46"/>
      <c r="I14" s="46"/>
      <c r="J14" s="46"/>
      <c r="K14" s="46"/>
      <c r="L14" s="46"/>
      <c r="M14" s="46"/>
    </row>
    <row r="15" spans="1:15">
      <c r="A15" s="57" t="s">
        <v>19</v>
      </c>
      <c r="B15" s="40" t="s">
        <v>20</v>
      </c>
      <c r="C15" s="58"/>
      <c r="D15" s="49"/>
      <c r="E15" s="58"/>
      <c r="F15" s="58"/>
      <c r="G15" s="58"/>
      <c r="H15" s="58"/>
      <c r="I15" s="58"/>
      <c r="J15" s="58"/>
      <c r="K15" s="58"/>
      <c r="L15" s="58"/>
      <c r="M15" s="58"/>
    </row>
    <row r="16" spans="1:15" ht="68.25" customHeight="1">
      <c r="A16" s="52" t="s">
        <v>21</v>
      </c>
      <c r="B16" s="101" t="s">
        <v>22</v>
      </c>
      <c r="C16" s="53">
        <f>D16/D21</f>
        <v>0.26578660900553863</v>
      </c>
      <c r="D16" s="54">
        <f>'1-Planilha Orçamentaria'!E17</f>
        <v>8686.5212883600016</v>
      </c>
      <c r="E16" s="27" t="s">
        <v>45</v>
      </c>
      <c r="F16" s="46"/>
      <c r="G16" s="46"/>
      <c r="H16" s="59" t="s">
        <v>46</v>
      </c>
      <c r="I16" s="60"/>
      <c r="J16" s="61" t="s">
        <v>46</v>
      </c>
      <c r="K16" s="62"/>
      <c r="L16" s="63" t="s">
        <v>44</v>
      </c>
      <c r="M16" s="64"/>
    </row>
    <row r="17" spans="1:13">
      <c r="A17" s="57" t="s">
        <v>23</v>
      </c>
      <c r="B17" s="57" t="s">
        <v>24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</row>
    <row r="18" spans="1:13" ht="27.75" customHeight="1">
      <c r="A18" s="52" t="s">
        <v>25</v>
      </c>
      <c r="B18" s="47" t="s">
        <v>26</v>
      </c>
      <c r="C18" s="53">
        <f>D18/D21</f>
        <v>7.1909761327502333E-2</v>
      </c>
      <c r="D18" s="54">
        <f>'1-Planilha Orçamentaria'!E19</f>
        <v>2350.1773657800004</v>
      </c>
      <c r="E18" s="27" t="s">
        <v>47</v>
      </c>
      <c r="F18" s="46"/>
      <c r="G18" s="46"/>
      <c r="H18" s="46"/>
      <c r="I18" s="46"/>
      <c r="J18" s="46"/>
      <c r="K18" s="46"/>
      <c r="L18" s="63" t="s">
        <v>48</v>
      </c>
      <c r="M18" s="64"/>
    </row>
    <row r="19" spans="1:13" ht="18" customHeight="1">
      <c r="A19" s="52" t="s">
        <v>27</v>
      </c>
      <c r="B19" s="47" t="s">
        <v>28</v>
      </c>
      <c r="C19" s="53">
        <f>D19/D21</f>
        <v>9.4778590018227429E-2</v>
      </c>
      <c r="D19" s="54">
        <f>'1-Planilha Orçamentaria'!E20</f>
        <v>3097.58359518</v>
      </c>
      <c r="E19" s="27" t="s">
        <v>47</v>
      </c>
      <c r="F19" s="46"/>
      <c r="G19" s="46"/>
      <c r="H19" s="46"/>
      <c r="I19" s="46"/>
      <c r="J19" s="46"/>
      <c r="K19" s="46"/>
      <c r="L19" s="63" t="s">
        <v>48</v>
      </c>
      <c r="M19" s="64"/>
    </row>
    <row r="20" spans="1:13" ht="21.75" customHeight="1">
      <c r="A20" s="52" t="s">
        <v>29</v>
      </c>
      <c r="B20" s="47" t="s">
        <v>30</v>
      </c>
      <c r="C20" s="53">
        <f>D20/D21</f>
        <v>1.0010334478642713E-2</v>
      </c>
      <c r="D20" s="65">
        <f>'1-Planilha Orçamentaria'!E21</f>
        <v>327.16088999999999</v>
      </c>
      <c r="E20" s="27" t="s">
        <v>49</v>
      </c>
      <c r="F20" s="46"/>
      <c r="G20" s="46"/>
      <c r="H20" s="59" t="s">
        <v>48</v>
      </c>
      <c r="I20" s="60" t="s">
        <v>50</v>
      </c>
      <c r="J20" s="46"/>
      <c r="K20" s="46"/>
      <c r="L20" s="46"/>
      <c r="M20" s="46"/>
    </row>
    <row r="21" spans="1:13">
      <c r="A21" s="57"/>
      <c r="B21" s="66" t="s">
        <v>33</v>
      </c>
      <c r="C21" s="67">
        <f>SUM(C12:C20)</f>
        <v>1</v>
      </c>
      <c r="D21" s="68">
        <f>SUM(D12:D20)</f>
        <v>32682.313532880002</v>
      </c>
      <c r="E21" s="58"/>
      <c r="F21" s="69">
        <f>SUM(F12:F20)</f>
        <v>0</v>
      </c>
      <c r="G21" s="58"/>
      <c r="H21" s="58">
        <f>SUM(H12:H20)</f>
        <v>0</v>
      </c>
      <c r="I21" s="58"/>
      <c r="J21" s="58">
        <f>SUM(J12:J20)</f>
        <v>0</v>
      </c>
      <c r="K21" s="58"/>
      <c r="L21" s="58">
        <f>SUM(L12:L20)</f>
        <v>0</v>
      </c>
      <c r="M21" s="58"/>
    </row>
    <row r="22" spans="1:13">
      <c r="A22" s="70"/>
      <c r="B22" s="71"/>
      <c r="C22" s="72"/>
      <c r="D22" s="73"/>
      <c r="E22" s="49"/>
      <c r="F22" s="74"/>
      <c r="G22" s="49"/>
      <c r="H22" s="49"/>
      <c r="I22" s="49"/>
      <c r="J22" s="49"/>
      <c r="K22" s="49"/>
      <c r="L22" s="49"/>
      <c r="M22" s="49"/>
    </row>
    <row r="23" spans="1:13">
      <c r="A23" s="75"/>
      <c r="B23" s="75"/>
      <c r="C23" s="75"/>
      <c r="D23" s="75"/>
      <c r="F23" s="144" t="s">
        <v>39</v>
      </c>
      <c r="G23" s="144"/>
      <c r="H23" s="145" t="s">
        <v>40</v>
      </c>
      <c r="I23" s="145"/>
      <c r="J23" s="146" t="s">
        <v>41</v>
      </c>
      <c r="K23" s="146"/>
      <c r="L23" s="133" t="s">
        <v>42</v>
      </c>
      <c r="M23" s="133"/>
    </row>
    <row r="24" spans="1:13">
      <c r="B24" s="32" t="s">
        <v>51</v>
      </c>
      <c r="C24" s="158" t="s">
        <v>52</v>
      </c>
      <c r="D24" s="158"/>
      <c r="E24" s="45"/>
      <c r="F24" s="144">
        <f>F9</f>
        <v>15</v>
      </c>
      <c r="G24" s="144"/>
      <c r="H24" s="145">
        <f>H9</f>
        <v>10</v>
      </c>
      <c r="I24" s="145"/>
      <c r="J24" s="146">
        <f>J9</f>
        <v>15</v>
      </c>
      <c r="K24" s="146"/>
      <c r="L24" s="133">
        <f>L9</f>
        <v>5</v>
      </c>
      <c r="M24" s="133"/>
    </row>
    <row r="25" spans="1:13">
      <c r="B25" s="32" t="s">
        <v>53</v>
      </c>
      <c r="C25" s="158" t="s">
        <v>52</v>
      </c>
      <c r="D25" s="158"/>
      <c r="E25" s="33"/>
      <c r="F25" s="135">
        <v>1</v>
      </c>
      <c r="G25" s="136"/>
      <c r="H25" s="135">
        <v>1</v>
      </c>
      <c r="I25" s="136"/>
      <c r="J25" s="135">
        <v>1</v>
      </c>
      <c r="K25" s="136"/>
      <c r="L25" s="135">
        <v>1</v>
      </c>
      <c r="M25" s="136"/>
    </row>
    <row r="26" spans="1:13">
      <c r="B26" s="34" t="s">
        <v>54</v>
      </c>
      <c r="C26" s="159">
        <v>1</v>
      </c>
      <c r="D26" s="35">
        <f>D21</f>
        <v>32682.313532880002</v>
      </c>
      <c r="E26" s="36"/>
      <c r="F26" s="37">
        <f>F21</f>
        <v>0</v>
      </c>
      <c r="G26" s="38">
        <f>F26/D26</f>
        <v>0</v>
      </c>
      <c r="H26" s="37">
        <f>H21</f>
        <v>0</v>
      </c>
      <c r="I26" s="38">
        <f>H26/D26</f>
        <v>0</v>
      </c>
      <c r="J26" s="37">
        <f>J21</f>
        <v>0</v>
      </c>
      <c r="K26" s="38">
        <f>J26/D26</f>
        <v>0</v>
      </c>
      <c r="L26" s="37">
        <f>L21</f>
        <v>0</v>
      </c>
      <c r="M26" s="38">
        <f>L26/D26</f>
        <v>0</v>
      </c>
    </row>
    <row r="27" spans="1:13">
      <c r="B27" s="34" t="s">
        <v>55</v>
      </c>
      <c r="C27" s="159"/>
      <c r="D27" s="35">
        <f>D26</f>
        <v>32682.313532880002</v>
      </c>
      <c r="E27" s="39"/>
      <c r="F27" s="37">
        <f>F26</f>
        <v>0</v>
      </c>
      <c r="G27" s="38">
        <f>G26</f>
        <v>0</v>
      </c>
      <c r="H27" s="37">
        <f>H26+F27</f>
        <v>0</v>
      </c>
      <c r="I27" s="38">
        <f>G27+I26</f>
        <v>0</v>
      </c>
      <c r="J27" s="37">
        <f>J26+H27</f>
        <v>0</v>
      </c>
      <c r="K27" s="38">
        <f>I27+K26</f>
        <v>0</v>
      </c>
      <c r="L27" s="37">
        <f>L26+J27</f>
        <v>0</v>
      </c>
      <c r="M27" s="38">
        <f>K27+M26</f>
        <v>0</v>
      </c>
    </row>
    <row r="29" spans="1:13" ht="15.75" thickBot="1"/>
    <row r="30" spans="1:13" ht="23.25" thickBot="1">
      <c r="B30" s="77" t="s">
        <v>56</v>
      </c>
      <c r="C30" s="156">
        <f>D21</f>
        <v>32682.313532880002</v>
      </c>
      <c r="D30" s="157"/>
    </row>
    <row r="32" spans="1:13">
      <c r="A32" s="78"/>
      <c r="B32" s="75" t="s">
        <v>34</v>
      </c>
      <c r="C32" s="78"/>
      <c r="D32" s="79"/>
    </row>
    <row r="33" spans="1:4">
      <c r="A33" s="155" t="s">
        <v>35</v>
      </c>
      <c r="B33" s="155"/>
      <c r="C33" s="155"/>
      <c r="D33" s="155"/>
    </row>
  </sheetData>
  <mergeCells count="34"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  <mergeCell ref="H10:I10"/>
    <mergeCell ref="J10:K10"/>
    <mergeCell ref="A33:D33"/>
    <mergeCell ref="F23:G23"/>
    <mergeCell ref="H23:I23"/>
    <mergeCell ref="J23:K23"/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opLeftCell="A16" workbookViewId="0">
      <selection activeCell="B35" sqref="B35"/>
    </sheetView>
  </sheetViews>
  <sheetFormatPr defaultRowHeight="15"/>
  <cols>
    <col min="1" max="1" width="26.85546875" style="12" customWidth="1"/>
    <col min="2" max="2" width="20.7109375" style="12" customWidth="1"/>
    <col min="3" max="3" width="26.5703125" style="12" customWidth="1"/>
    <col min="4" max="4" width="16.85546875" style="12" hidden="1" customWidth="1"/>
    <col min="5" max="5" width="12.5703125" style="12" customWidth="1"/>
  </cols>
  <sheetData>
    <row r="4" spans="1:4">
      <c r="A4" s="160" t="str">
        <f>'[1]1-Resumo'!A5:C5</f>
        <v>CONTRATAÇÃO DE ELABORAÇÃO DE LAUDO DE AVALIAÇÃO ESTRUTURAL E PROJETOS EXECUTIVOS PARA  PRÉDIOS PUBLICO DA RECEITA FEDERAL DO BRASIL 4ª RF.</v>
      </c>
      <c r="B4" s="161"/>
      <c r="C4" s="161"/>
      <c r="D4" s="162"/>
    </row>
    <row r="5" spans="1:4" ht="16.5" thickBot="1">
      <c r="A5" s="163" t="s">
        <v>57</v>
      </c>
      <c r="B5" s="163"/>
      <c r="C5" s="163"/>
      <c r="D5" s="163"/>
    </row>
    <row r="6" spans="1:4">
      <c r="A6" s="13"/>
      <c r="B6" s="14"/>
      <c r="C6" s="14"/>
      <c r="D6" s="14"/>
    </row>
    <row r="7" spans="1:4">
      <c r="A7" s="102" t="s">
        <v>58</v>
      </c>
      <c r="B7" s="14" t="s">
        <v>59</v>
      </c>
      <c r="C7" s="14"/>
      <c r="D7" s="14" t="s">
        <v>60</v>
      </c>
    </row>
    <row r="8" spans="1:4">
      <c r="A8" s="103" t="s">
        <v>58</v>
      </c>
      <c r="B8" s="104" t="s">
        <v>59</v>
      </c>
      <c r="C8" s="105" t="s">
        <v>61</v>
      </c>
      <c r="D8" s="106" t="s">
        <v>62</v>
      </c>
    </row>
    <row r="9" spans="1:4" ht="30">
      <c r="A9" s="107" t="s">
        <v>63</v>
      </c>
      <c r="B9" s="108" t="s">
        <v>64</v>
      </c>
      <c r="C9" s="109">
        <v>4</v>
      </c>
      <c r="D9" s="110">
        <f t="shared" ref="D9:D16" si="0">C9/100</f>
        <v>0.04</v>
      </c>
    </row>
    <row r="10" spans="1:4" ht="30">
      <c r="A10" s="107" t="s">
        <v>65</v>
      </c>
      <c r="B10" s="108" t="s">
        <v>66</v>
      </c>
      <c r="C10" s="109">
        <v>0</v>
      </c>
      <c r="D10" s="110">
        <f t="shared" si="0"/>
        <v>0</v>
      </c>
    </row>
    <row r="11" spans="1:4">
      <c r="A11" s="107" t="s">
        <v>67</v>
      </c>
      <c r="B11" s="108" t="s">
        <v>68</v>
      </c>
      <c r="C11" s="109">
        <v>0</v>
      </c>
      <c r="D11" s="110">
        <f t="shared" si="0"/>
        <v>0</v>
      </c>
    </row>
    <row r="12" spans="1:4" ht="30">
      <c r="A12" s="107" t="s">
        <v>69</v>
      </c>
      <c r="B12" s="108" t="s">
        <v>70</v>
      </c>
      <c r="C12" s="109">
        <v>0.21</v>
      </c>
      <c r="D12" s="110">
        <f t="shared" si="0"/>
        <v>2.0999999999999999E-3</v>
      </c>
    </row>
    <row r="13" spans="1:4" ht="45">
      <c r="A13" s="107" t="s">
        <v>71</v>
      </c>
      <c r="B13" s="108" t="s">
        <v>72</v>
      </c>
      <c r="C13" s="109">
        <v>0.5</v>
      </c>
      <c r="D13" s="110">
        <f t="shared" si="0"/>
        <v>5.0000000000000001E-3</v>
      </c>
    </row>
    <row r="14" spans="1:4" ht="30">
      <c r="A14" s="107" t="s">
        <v>73</v>
      </c>
      <c r="B14" s="108" t="s">
        <v>74</v>
      </c>
      <c r="C14" s="109">
        <v>7</v>
      </c>
      <c r="D14" s="110">
        <f t="shared" si="0"/>
        <v>7.0000000000000007E-2</v>
      </c>
    </row>
    <row r="15" spans="1:4" ht="75">
      <c r="A15" s="107" t="s">
        <v>75</v>
      </c>
      <c r="B15" s="108" t="s">
        <v>76</v>
      </c>
      <c r="C15" s="109">
        <v>8.65</v>
      </c>
      <c r="D15" s="110">
        <f t="shared" si="0"/>
        <v>8.6500000000000007E-2</v>
      </c>
    </row>
    <row r="16" spans="1:4" ht="45">
      <c r="A16" s="107"/>
      <c r="B16" s="108" t="s">
        <v>77</v>
      </c>
      <c r="C16" s="109">
        <v>0</v>
      </c>
      <c r="D16" s="110">
        <f t="shared" si="0"/>
        <v>0</v>
      </c>
    </row>
    <row r="17" spans="1:5">
      <c r="A17" s="164" t="s">
        <v>78</v>
      </c>
      <c r="B17" s="164"/>
      <c r="C17" s="111">
        <f>(((1+(D9+D10+D11+D12))*(1+D13)*(1+D14))/(1-(D15+D16))-1)*100</f>
        <v>22.673479474548429</v>
      </c>
      <c r="D17" s="112">
        <f>C17/100</f>
        <v>0.2267347947454843</v>
      </c>
    </row>
    <row r="18" spans="1:5">
      <c r="A18" s="15"/>
      <c r="B18"/>
      <c r="C18"/>
      <c r="D18"/>
    </row>
    <row r="19" spans="1:5">
      <c r="A19" s="15"/>
      <c r="B19"/>
      <c r="C19"/>
      <c r="D19"/>
    </row>
    <row r="20" spans="1:5">
      <c r="A20" s="113" t="s">
        <v>79</v>
      </c>
      <c r="B20" s="114"/>
      <c r="C20" s="114"/>
      <c r="D20"/>
    </row>
    <row r="21" spans="1:5" ht="15.75" thickBot="1">
      <c r="A21" s="113" t="s">
        <v>80</v>
      </c>
      <c r="B21" s="114"/>
      <c r="C21" s="114"/>
      <c r="D21"/>
    </row>
    <row r="22" spans="1:5" ht="15.75" thickBot="1">
      <c r="A22" s="115" t="s">
        <v>81</v>
      </c>
      <c r="B22" s="116"/>
      <c r="C22" s="114"/>
    </row>
    <row r="23" spans="1:5">
      <c r="A23" s="3"/>
      <c r="B23" s="4" t="s">
        <v>82</v>
      </c>
      <c r="C23" s="4"/>
      <c r="D23" s="3"/>
      <c r="E23" s="5"/>
    </row>
    <row r="25" spans="1:5">
      <c r="A25" s="117" t="s">
        <v>83</v>
      </c>
      <c r="B25" s="117" t="s">
        <v>84</v>
      </c>
      <c r="C25" s="117">
        <f>SUM(C26:C28)</f>
        <v>8.65</v>
      </c>
      <c r="D25" s="112">
        <f>SUM(D26:D28)</f>
        <v>8.6499999999999994E-2</v>
      </c>
    </row>
    <row r="26" spans="1:5">
      <c r="A26" s="118" t="s">
        <v>85</v>
      </c>
      <c r="B26" s="119" t="s">
        <v>86</v>
      </c>
      <c r="C26" s="119">
        <v>0.65</v>
      </c>
      <c r="D26" s="120">
        <v>6.4999999999999997E-3</v>
      </c>
    </row>
    <row r="27" spans="1:5">
      <c r="A27" s="118" t="s">
        <v>87</v>
      </c>
      <c r="B27" s="119" t="s">
        <v>88</v>
      </c>
      <c r="C27" s="119">
        <v>3</v>
      </c>
      <c r="D27" s="120">
        <v>0.03</v>
      </c>
    </row>
    <row r="28" spans="1:5">
      <c r="A28" s="118" t="s">
        <v>89</v>
      </c>
      <c r="B28" s="119" t="s">
        <v>90</v>
      </c>
      <c r="C28" s="119">
        <v>5</v>
      </c>
      <c r="D28" s="120">
        <v>0.05</v>
      </c>
    </row>
    <row r="31" spans="1:5">
      <c r="A31" s="123" t="s">
        <v>35</v>
      </c>
      <c r="B31" s="123"/>
      <c r="C31" s="123"/>
      <c r="D31" s="123"/>
      <c r="E31" s="123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H15"/>
  <sheetViews>
    <sheetView workbookViewId="0">
      <selection activeCell="D21" sqref="D21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2" spans="1:8" ht="15.75" thickBot="1"/>
    <row r="3" spans="1:8" ht="15.75" thickBot="1">
      <c r="B3" s="165" t="s">
        <v>91</v>
      </c>
      <c r="C3" s="165"/>
      <c r="D3" s="165"/>
      <c r="E3" s="165"/>
      <c r="F3" s="165"/>
      <c r="G3" s="165"/>
      <c r="H3" s="165"/>
    </row>
    <row r="4" spans="1:8">
      <c r="B4" s="81"/>
      <c r="C4" s="82"/>
      <c r="D4" s="98" t="s">
        <v>92</v>
      </c>
      <c r="E4" s="83"/>
      <c r="F4" s="83"/>
      <c r="G4" s="83"/>
      <c r="H4" s="83"/>
    </row>
    <row r="5" spans="1:8">
      <c r="A5" t="s">
        <v>93</v>
      </c>
      <c r="B5" s="92" t="s">
        <v>94</v>
      </c>
      <c r="C5" s="84" t="s">
        <v>95</v>
      </c>
      <c r="D5" s="85"/>
      <c r="E5" s="86"/>
      <c r="F5" s="86"/>
      <c r="G5" s="86"/>
      <c r="H5" s="86"/>
    </row>
    <row r="6" spans="1:8">
      <c r="B6" s="87" t="s">
        <v>96</v>
      </c>
      <c r="C6" s="88" t="s">
        <v>97</v>
      </c>
      <c r="D6" s="87" t="s">
        <v>98</v>
      </c>
      <c r="E6" s="87" t="s">
        <v>99</v>
      </c>
      <c r="F6" s="87" t="s">
        <v>100</v>
      </c>
      <c r="G6" s="87" t="s">
        <v>101</v>
      </c>
      <c r="H6" s="87" t="s">
        <v>102</v>
      </c>
    </row>
    <row r="7" spans="1:8">
      <c r="B7" s="89" t="s">
        <v>58</v>
      </c>
      <c r="C7" s="90" t="s">
        <v>13</v>
      </c>
      <c r="D7" s="95" t="s">
        <v>18</v>
      </c>
      <c r="E7" s="91" t="s">
        <v>99</v>
      </c>
      <c r="F7" s="86"/>
      <c r="G7" s="86"/>
      <c r="H7" s="86"/>
    </row>
    <row r="8" spans="1:8">
      <c r="B8" s="87" t="s">
        <v>103</v>
      </c>
      <c r="C8" s="88" t="s">
        <v>104</v>
      </c>
      <c r="D8" s="96" t="s">
        <v>105</v>
      </c>
      <c r="E8" s="97" t="s">
        <v>106</v>
      </c>
      <c r="F8" s="93">
        <v>21.94</v>
      </c>
      <c r="G8" s="93">
        <v>15.99</v>
      </c>
      <c r="H8" s="93">
        <f>F8*G8</f>
        <v>350.82060000000001</v>
      </c>
    </row>
    <row r="9" spans="1:8">
      <c r="B9" s="87" t="s">
        <v>103</v>
      </c>
      <c r="C9" s="88" t="s">
        <v>107</v>
      </c>
      <c r="D9" s="96" t="s">
        <v>108</v>
      </c>
      <c r="E9" s="97" t="s">
        <v>109</v>
      </c>
      <c r="F9" s="93">
        <v>10.97</v>
      </c>
      <c r="G9" s="93">
        <v>91.97</v>
      </c>
      <c r="H9" s="93">
        <f t="shared" ref="H9:H14" si="0">F9*G9</f>
        <v>1008.9109000000001</v>
      </c>
    </row>
    <row r="10" spans="1:8">
      <c r="B10" s="87" t="s">
        <v>103</v>
      </c>
      <c r="C10" s="88" t="s">
        <v>110</v>
      </c>
      <c r="D10" s="96" t="s">
        <v>111</v>
      </c>
      <c r="E10" s="97" t="s">
        <v>109</v>
      </c>
      <c r="F10" s="93">
        <v>10.97</v>
      </c>
      <c r="G10" s="93">
        <v>36.86</v>
      </c>
      <c r="H10" s="93">
        <f t="shared" si="0"/>
        <v>404.35419999999999</v>
      </c>
    </row>
    <row r="11" spans="1:8">
      <c r="B11" s="87" t="s">
        <v>112</v>
      </c>
      <c r="C11" s="88" t="s">
        <v>113</v>
      </c>
      <c r="D11" s="96" t="s">
        <v>114</v>
      </c>
      <c r="E11" s="97" t="s">
        <v>115</v>
      </c>
      <c r="F11" s="93">
        <v>23</v>
      </c>
      <c r="G11" s="93">
        <v>2.38</v>
      </c>
      <c r="H11" s="93">
        <f t="shared" si="0"/>
        <v>54.739999999999995</v>
      </c>
    </row>
    <row r="12" spans="1:8">
      <c r="B12" s="87" t="s">
        <v>103</v>
      </c>
      <c r="C12" s="88" t="s">
        <v>116</v>
      </c>
      <c r="D12" s="96" t="s">
        <v>117</v>
      </c>
      <c r="E12" s="97" t="s">
        <v>118</v>
      </c>
      <c r="F12" s="93">
        <v>4</v>
      </c>
      <c r="G12" s="93">
        <v>15.37</v>
      </c>
      <c r="H12" s="93">
        <f t="shared" si="0"/>
        <v>61.48</v>
      </c>
    </row>
    <row r="13" spans="1:8">
      <c r="B13" s="87" t="s">
        <v>103</v>
      </c>
      <c r="C13" s="88" t="s">
        <v>119</v>
      </c>
      <c r="D13" s="96" t="s">
        <v>120</v>
      </c>
      <c r="E13" s="97" t="s">
        <v>106</v>
      </c>
      <c r="F13" s="93">
        <v>21.94</v>
      </c>
      <c r="G13" s="93">
        <v>46.39</v>
      </c>
      <c r="H13" s="93">
        <f t="shared" si="0"/>
        <v>1017.7966000000001</v>
      </c>
    </row>
    <row r="14" spans="1:8">
      <c r="B14" s="87" t="s">
        <v>103</v>
      </c>
      <c r="C14" s="88" t="s">
        <v>121</v>
      </c>
      <c r="D14" s="96" t="s">
        <v>122</v>
      </c>
      <c r="E14" s="97" t="s">
        <v>106</v>
      </c>
      <c r="F14" s="93">
        <v>0</v>
      </c>
      <c r="G14" s="93">
        <v>46.61</v>
      </c>
      <c r="H14" s="93">
        <f t="shared" si="0"/>
        <v>0</v>
      </c>
    </row>
    <row r="15" spans="1:8">
      <c r="B15" s="83"/>
      <c r="C15" s="82"/>
      <c r="D15" s="80"/>
      <c r="E15" s="83"/>
      <c r="F15" s="83"/>
      <c r="G15" s="87" t="s">
        <v>123</v>
      </c>
      <c r="H15" s="94">
        <f>SUM(H8:H14)</f>
        <v>2898.1023000000005</v>
      </c>
    </row>
  </sheetData>
  <mergeCells count="1">
    <mergeCell ref="B3:H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5138F31-D1E9-439A-85FC-C26780BDF8A6}"/>
</file>

<file path=customXml/itemProps2.xml><?xml version="1.0" encoding="utf-8"?>
<ds:datastoreItem xmlns:ds="http://schemas.openxmlformats.org/officeDocument/2006/customXml" ds:itemID="{52431EEB-9AC8-41DC-A383-6E3BA9BDF312}"/>
</file>

<file path=customXml/itemProps3.xml><?xml version="1.0" encoding="utf-8"?>
<ds:datastoreItem xmlns:ds="http://schemas.openxmlformats.org/officeDocument/2006/customXml" ds:itemID="{01C032E4-1E3F-4837-BA9F-462B669E71B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